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用类设备（第一批）" sheetId="1" r:id="rId1"/>
  </sheets>
  <definedNames>
    <definedName name="_xlnm._FilterDatabase" localSheetId="0" hidden="1">'通用类设备（第一批）'!#REF!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<sst xmlns="http://schemas.openxmlformats.org/spreadsheetml/2006/main" count="71" uniqueCount="57">
  <si>
    <t>质子楼开办费IT设备一期采购汇总 
深圳市质子肿瘤治疗中心通用类设备（第一批）采购项目</t>
  </si>
  <si>
    <t>计划一次性论证采购分批送货</t>
  </si>
  <si>
    <t>序号</t>
  </si>
  <si>
    <t>产品名称</t>
  </si>
  <si>
    <t>规格参数</t>
  </si>
  <si>
    <t>单位</t>
  </si>
  <si>
    <t>第一批配送数量
（仅6-10F)</t>
  </si>
  <si>
    <t>计划第一批配送数量
（B2-2F)</t>
  </si>
  <si>
    <t>第一批采购数量</t>
  </si>
  <si>
    <t>备注</t>
  </si>
  <si>
    <t>（仅6-10F)</t>
  </si>
  <si>
    <t>放疗科（B2、B1、2F）</t>
  </si>
  <si>
    <t>冰箱</t>
  </si>
  <si>
    <r>
      <rPr>
        <sz val="12"/>
        <rFont val="宋体"/>
        <charset val="134"/>
      </rPr>
      <t>能效等级：一级能效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变频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定频：变频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高度：</t>
    </r>
    <r>
      <rPr>
        <sz val="12"/>
        <rFont val="Times New Roman"/>
        <charset val="134"/>
      </rPr>
      <t xml:space="preserve">180.1-190cm
</t>
    </r>
    <r>
      <rPr>
        <sz val="12"/>
        <rFont val="宋体"/>
        <charset val="134"/>
      </rPr>
      <t>控温方式：电脑控温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制冷方式：风冷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宽度：</t>
    </r>
    <r>
      <rPr>
        <sz val="12"/>
        <rFont val="Times New Roman"/>
        <charset val="134"/>
      </rPr>
      <t xml:space="preserve">80.1-85cm
</t>
    </r>
    <r>
      <rPr>
        <sz val="12"/>
        <rFont val="宋体"/>
        <charset val="134"/>
      </rPr>
      <t>主色系：黑色系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门款式：多门面板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材质：</t>
    </r>
    <r>
      <rPr>
        <sz val="12"/>
        <rFont val="Times New Roman"/>
        <charset val="134"/>
      </rPr>
      <t>PPM</t>
    </r>
    <r>
      <rPr>
        <sz val="12"/>
        <rFont val="宋体"/>
        <charset val="134"/>
      </rPr>
      <t>彩板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放置方式：独立式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总容积：</t>
    </r>
    <r>
      <rPr>
        <sz val="12"/>
        <rFont val="Times New Roman"/>
        <charset val="134"/>
      </rPr>
      <t xml:space="preserve">500-549L
</t>
    </r>
    <r>
      <rPr>
        <sz val="12"/>
        <rFont val="宋体"/>
        <charset val="134"/>
      </rPr>
      <t>深度：</t>
    </r>
    <r>
      <rPr>
        <sz val="12"/>
        <rFont val="Times New Roman"/>
        <charset val="134"/>
      </rPr>
      <t>65.1-70cm</t>
    </r>
  </si>
  <si>
    <t>台</t>
  </si>
  <si>
    <t>护理：医护备餐间；
第一批按5个病区配送
放疗：B2-2F 2台</t>
  </si>
  <si>
    <t>电话</t>
  </si>
  <si>
    <t>座式有绳板机</t>
  </si>
  <si>
    <r>
      <rPr>
        <sz val="12"/>
        <rFont val="宋体"/>
        <charset val="134"/>
      </rPr>
      <t>护理：</t>
    </r>
    <r>
      <rPr>
        <sz val="12"/>
        <rFont val="Times New Roman"/>
        <charset val="134"/>
      </rPr>
      <t>3-10F131</t>
    </r>
    <r>
      <rPr>
        <sz val="12"/>
        <rFont val="宋体"/>
        <charset val="134"/>
      </rPr>
      <t>台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放疗：</t>
    </r>
    <r>
      <rPr>
        <sz val="12"/>
        <rFont val="Times New Roman"/>
        <charset val="134"/>
      </rPr>
      <t>B2-2F 23</t>
    </r>
    <r>
      <rPr>
        <sz val="12"/>
        <rFont val="宋体"/>
        <charset val="134"/>
      </rPr>
      <t>台</t>
    </r>
  </si>
  <si>
    <t>碎纸机</t>
  </si>
  <si>
    <r>
      <rPr>
        <sz val="12"/>
        <rFont val="宋体"/>
        <charset val="134"/>
      </rPr>
      <t>纸箱容量：</t>
    </r>
    <r>
      <rPr>
        <sz val="12"/>
        <rFont val="Times New Roman"/>
        <charset val="134"/>
      </rPr>
      <t>21-30L</t>
    </r>
    <r>
      <rPr>
        <sz val="12"/>
        <rFont val="宋体"/>
        <charset val="134"/>
      </rPr>
      <t>；类型：自动碎纸机；单次碎纸张数：</t>
    </r>
    <r>
      <rPr>
        <sz val="12"/>
        <rFont val="Times New Roman"/>
        <charset val="134"/>
      </rPr>
      <t>6-10</t>
    </r>
    <r>
      <rPr>
        <sz val="12"/>
        <rFont val="宋体"/>
        <charset val="134"/>
      </rPr>
      <t>张；功能：童锁保护，自动反向退纸；连续碎纸机时间：</t>
    </r>
    <r>
      <rPr>
        <sz val="12"/>
        <rFont val="Times New Roman"/>
        <charset val="134"/>
      </rPr>
      <t>41-60</t>
    </r>
    <r>
      <rPr>
        <sz val="12"/>
        <rFont val="宋体"/>
        <charset val="134"/>
      </rPr>
      <t>分钟；移动轮：有移动轮；可碎介质：纸；保密等级：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级；安全触停：有安全触停；碎纸效果：米粒状</t>
    </r>
  </si>
  <si>
    <t>护理：2台/病区*5个病区
放疗：B2-2F 4台</t>
  </si>
  <si>
    <t>除湿机</t>
  </si>
  <si>
    <r>
      <rPr>
        <sz val="12"/>
        <rFont val="宋体"/>
        <charset val="134"/>
      </rPr>
      <t>功能：水满停机，万向轮；自带水箱和外接排水管两种排水方式；附带排水管3米以上；日除湿量：不低于</t>
    </r>
    <r>
      <rPr>
        <sz val="12"/>
        <rFont val="Times New Roman"/>
        <charset val="134"/>
      </rPr>
      <t>50L/d;</t>
    </r>
  </si>
  <si>
    <t>放疗：B2层质子机房区域精密设备</t>
  </si>
  <si>
    <t>已补充参数</t>
  </si>
  <si>
    <t>落地台灯</t>
  </si>
  <si>
    <r>
      <rPr>
        <sz val="12"/>
        <rFont val="宋体"/>
        <charset val="134"/>
      </rPr>
      <t>防眩指数</t>
    </r>
    <r>
      <rPr>
        <sz val="12"/>
        <rFont val="Times New Roman"/>
        <charset val="134"/>
      </rPr>
      <t>UGR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16-19</t>
    </r>
    <r>
      <rPr>
        <sz val="12"/>
        <rFont val="宋体"/>
        <charset val="134"/>
      </rPr>
      <t>；最大瓦数：</t>
    </r>
    <r>
      <rPr>
        <sz val="12"/>
        <rFont val="Times New Roman"/>
        <charset val="134"/>
      </rPr>
      <t>15-20W</t>
    </r>
    <r>
      <rPr>
        <sz val="12"/>
        <rFont val="宋体"/>
        <charset val="134"/>
      </rPr>
      <t>（含）；开关方式：遥控开关；防蓝光指数：</t>
    </r>
    <r>
      <rPr>
        <sz val="12"/>
        <rFont val="Times New Roman"/>
        <charset val="134"/>
      </rPr>
      <t>RG0</t>
    </r>
    <r>
      <rPr>
        <sz val="12"/>
        <rFont val="宋体"/>
        <charset val="134"/>
      </rPr>
      <t>（豁免伤害）；光源类型：</t>
    </r>
    <r>
      <rPr>
        <sz val="12"/>
        <rFont val="Times New Roman"/>
        <charset val="134"/>
      </rPr>
      <t>LED</t>
    </r>
  </si>
  <si>
    <r>
      <rPr>
        <sz val="12"/>
        <rFont val="宋体"/>
        <charset val="134"/>
      </rPr>
      <t>护理：</t>
    </r>
    <r>
      <rPr>
        <sz val="12"/>
        <rFont val="Times New Roman"/>
        <charset val="134"/>
      </rPr>
      <t xml:space="preserve">   
</t>
    </r>
    <r>
      <rPr>
        <sz val="12"/>
        <rFont val="宋体"/>
        <charset val="134"/>
      </rPr>
      <t>套间（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间一体、3间一体））</t>
    </r>
  </si>
  <si>
    <t>显示终端（护理白板）</t>
  </si>
  <si>
    <r>
      <rPr>
        <sz val="12"/>
        <rFont val="宋体"/>
        <charset val="134"/>
      </rPr>
      <t>屏幕尺寸≥6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寸，分辨率超高清不小于4k;触摸屏、红外触摸；带移动支架（灵活）和挂壁支架（可壁挂）；触控屏，响应延迟≤8ms   ，亮屏幕度≥350cd/m²，屏幕比例16:9，网络连接支持有线+无线，支持wifi5网络热点，蓝牙连接：设备支持蓝牙5.2，可连接外接蓝牙设备，含接口USB3.0，HDMI2.0，运行内存≥4GB，含遥控器，</t>
    </r>
  </si>
  <si>
    <r>
      <rPr>
        <sz val="12"/>
        <rFont val="宋体"/>
        <charset val="134"/>
      </rPr>
      <t>护理：第一批按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个病区
放疗：负二楼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台配送</t>
    </r>
  </si>
  <si>
    <t>小型冰箱</t>
  </si>
  <si>
    <t>一级能效
主色系：黑色系
门款式：多门面板
材质：PPM彩板
放置方式：独立式
总容积：  112L
尺寸：850*452
变频/定频：变频</t>
  </si>
  <si>
    <r>
      <rPr>
        <sz val="12"/>
        <rFont val="宋体"/>
        <charset val="134"/>
      </rPr>
      <t>护理：第一批按5个病区配送；</t>
    </r>
    <r>
      <rPr>
        <sz val="12"/>
        <rFont val="Times New Roman"/>
        <charset val="134"/>
      </rPr>
      <t xml:space="preserve">
3-8F 12</t>
    </r>
    <r>
      <rPr>
        <sz val="12"/>
        <rFont val="宋体"/>
        <charset val="134"/>
      </rPr>
      <t>间</t>
    </r>
    <r>
      <rPr>
        <sz val="12"/>
        <rFont val="Times New Roman"/>
        <charset val="134"/>
      </rPr>
      <t xml:space="preserve">
10F  10</t>
    </r>
    <r>
      <rPr>
        <sz val="12"/>
        <rFont val="宋体"/>
        <charset val="134"/>
      </rPr>
      <t>间房</t>
    </r>
    <r>
      <rPr>
        <sz val="12"/>
        <rFont val="Times New Roman"/>
        <charset val="134"/>
      </rPr>
      <t xml:space="preserve">
9F   22</t>
    </r>
    <r>
      <rPr>
        <sz val="12"/>
        <rFont val="宋体"/>
        <charset val="134"/>
      </rPr>
      <t>间房
（不含抢救室）</t>
    </r>
  </si>
  <si>
    <t>保温水壶</t>
  </si>
  <si>
    <t>2.5L 316不锈钢 硅胶旋盖防洒漏壶嘴，真空隔层24H长效保温</t>
  </si>
  <si>
    <t>个</t>
  </si>
  <si>
    <r>
      <rPr>
        <sz val="12"/>
        <rFont val="宋体"/>
        <charset val="134"/>
      </rPr>
      <t>护理：第一批按5个病区配送（仅仅6-8楼）；
按</t>
    </r>
    <r>
      <rPr>
        <sz val="12"/>
        <rFont val="Times New Roman"/>
        <charset val="134"/>
      </rPr>
      <t>3-10F</t>
    </r>
    <r>
      <rPr>
        <sz val="12"/>
        <rFont val="宋体"/>
        <charset val="134"/>
      </rPr>
      <t>开放床位总需求（含抢救室）
288-单人间44</t>
    </r>
  </si>
  <si>
    <t>小型饮水机</t>
  </si>
  <si>
    <t>5L,316L不锈钢内胆可拆卸好接水，耐腐蚀性，高温稳定性，光泽细腻易清洗，不易吸附污垢，全自动保温一体机，抑菌安全管路，深蓝色；彩屏智能；1200W功率 220V</t>
  </si>
  <si>
    <r>
      <rPr>
        <sz val="12"/>
        <rFont val="宋体"/>
        <charset val="134"/>
      </rPr>
      <t>护理：
一楼母婴室+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第一批按5个病区配送；</t>
    </r>
    <r>
      <rPr>
        <sz val="12"/>
        <rFont val="Times New Roman"/>
        <charset val="134"/>
      </rPr>
      <t xml:space="preserve">
6-8F</t>
    </r>
    <r>
      <rPr>
        <sz val="12"/>
        <rFont val="宋体"/>
        <charset val="134"/>
      </rPr>
      <t xml:space="preserve">单人间6间+
</t>
    </r>
    <r>
      <rPr>
        <sz val="12"/>
        <rFont val="Times New Roman"/>
        <charset val="134"/>
      </rPr>
      <t>10F 10</t>
    </r>
    <r>
      <rPr>
        <sz val="12"/>
        <rFont val="宋体"/>
        <charset val="134"/>
      </rPr>
      <t>间房+</t>
    </r>
    <r>
      <rPr>
        <sz val="12"/>
        <rFont val="Times New Roman"/>
        <charset val="134"/>
      </rPr>
      <t xml:space="preserve">
9F  22</t>
    </r>
    <r>
      <rPr>
        <sz val="12"/>
        <rFont val="宋体"/>
        <charset val="134"/>
      </rPr>
      <t>间房（不含抢救室）
3-10F 44个单间
放疗：B2层母婴室、儿童等候区、VIP等候区各申请1台</t>
    </r>
  </si>
  <si>
    <t>B2层母婴室、儿童等候区、VIP等候区各申请1台</t>
  </si>
  <si>
    <t>空气净化器</t>
  </si>
  <si>
    <t>一级能效，直流无刷电机；适用面积50㎡以上，HEPA滤网，净化能力：颗粒CADR值≥500m³/h，除甲醛CADR≥200m³/h，屏幕显示PM2.5、温湿度、甲醛浓度等</t>
  </si>
  <si>
    <t>放疗：B2层母婴室、儿童休息区</t>
  </si>
  <si>
    <r>
      <rPr>
        <sz val="12"/>
        <rFont val="宋体"/>
        <charset val="134"/>
      </rPr>
      <t>窗口对讲机</t>
    </r>
    <r>
      <rPr>
        <sz val="12"/>
        <rFont val="Calibri"/>
        <charset val="134"/>
      </rPr>
      <t>(</t>
    </r>
    <r>
      <rPr>
        <sz val="12"/>
        <rFont val="宋体"/>
        <charset val="134"/>
      </rPr>
      <t>双向</t>
    </r>
    <r>
      <rPr>
        <sz val="12"/>
        <rFont val="Calibri"/>
        <charset val="134"/>
      </rPr>
      <t>)</t>
    </r>
  </si>
  <si>
    <t>双向通讯、定向降噪麦克风、高保真扬声器（音量可调）、支持一键静音或关闭麦克风、抗干扰能力（避免与其他设备频段冲突）。
故障2小时内响应、设备保修≥2年</t>
  </si>
  <si>
    <t>收费处</t>
  </si>
  <si>
    <t>点钞机</t>
  </si>
  <si>
    <t>点钞速速≥1000张/分钟，点钞容量200-300张，进钞方式全自动/半自动（支持混点不同面额），支持磁性、荧光、水印、安全线、红外、图像识别多种鉴伪方式，LED液晶屏（显示张数、金额、假币提示），语音播报，自动累计（支持批次技术，统计总金额），卡钞错钞自动报警。
故障2小时内响应、整机保修≥2年，提供定期维护（如磁头清洁、软件升级）</t>
  </si>
  <si>
    <t>叫号排队机</t>
  </si>
  <si>
    <t>叫号排队机：
（1）硬件需求：触摸屏一体机（含叫号系统主机），热敏打印机（支持自动出票，打印排队号），LED叫号显示屏（显示当前号码，窗口信息），语音播报叫号
（2）软件需求：取号功能、排队管理（自动分配列队，支持多窗口叫号）、数据统计（记录排队人数、业务类型等）
故障2小时内响应、硬件保修≥2年，软件免费升级≥2年</t>
  </si>
  <si>
    <t>套</t>
  </si>
  <si>
    <t>LED显示屏</t>
  </si>
  <si>
    <t>双色P4LED显示屏，抗反光处理，亮度自动条节，支持中英文/数字/符号显示，字体大小可调节，可滚动播放文字，支持发送系统实时更新内容。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</si>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</sst>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（&quot;0&quot;）&quot;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O3" sqref="O3"/>
    </sheetView>
  </sheetViews>
  <sheetFormatPr defaultColWidth="9" defaultRowHeight="13.5"/>
  <cols>
    <col min="1" max="1" width="9" style="1"/>
    <col min="2" max="2" width="21.625" style="1" customWidth="1"/>
    <col min="3" max="3" width="49.125" style="1" customWidth="1"/>
    <col min="4" max="4" width="7.875" style="1" customWidth="1"/>
    <col min="5" max="5" width="15.2833333333333" style="2" hidden="1" customWidth="1"/>
    <col min="6" max="6" width="13.2333333333333" style="2" hidden="1" customWidth="1"/>
    <col min="7" max="7" width="13.2333333333333" style="2" customWidth="1"/>
    <col min="8" max="8" width="33.3833333333333" style="3" customWidth="1"/>
    <col min="9" max="9" width="12.9416666666667" style="4" hidden="1" customWidth="1"/>
    <col min="10" max="10" width="9" style="5" hidden="1" customWidth="1"/>
    <col min="11" max="12" width="9" style="1" hidden="1" customWidth="1"/>
    <col min="13" max="16384" width="9" style="1"/>
  </cols>
  <sheetData>
    <row r="1" ht="80" customHeight="1" spans="1:9">
      <c r="A1" s="6" t="s">
        <v>0</v>
      </c>
      <c r="B1" s="6"/>
      <c r="C1" s="6"/>
      <c r="D1" s="6"/>
      <c r="E1" s="6"/>
      <c r="F1" s="6"/>
      <c r="G1" s="6"/>
      <c r="H1" s="6"/>
      <c r="I1" s="4" t="s">
        <v>1</v>
      </c>
    </row>
    <row r="2" ht="42.75" spans="1:11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4" t="s">
        <v>10</v>
      </c>
      <c r="K2" s="5" t="s">
        <v>11</v>
      </c>
    </row>
    <row r="3" ht="189" spans="1:11">
      <c r="A3" s="9">
        <v>1</v>
      </c>
      <c r="B3" s="9" t="s">
        <v>12</v>
      </c>
      <c r="C3" s="10" t="s">
        <v>13</v>
      </c>
      <c r="D3" s="11" t="s">
        <v>14</v>
      </c>
      <c r="E3" s="12">
        <v>5</v>
      </c>
      <c r="F3" s="12">
        <v>2</v>
      </c>
      <c r="G3" s="12">
        <f>E3+F3</f>
        <v>7</v>
      </c>
      <c r="H3" s="11" t="s">
        <v>15</v>
      </c>
      <c r="I3" s="4">
        <f>5</f>
        <v>5</v>
      </c>
      <c r="K3" s="5">
        <v>2</v>
      </c>
    </row>
    <row r="4" ht="31.5" spans="1:11">
      <c r="A4" s="9">
        <v>2</v>
      </c>
      <c r="B4" s="9" t="s">
        <v>16</v>
      </c>
      <c r="C4" s="10" t="s">
        <v>17</v>
      </c>
      <c r="D4" s="11" t="s">
        <v>14</v>
      </c>
      <c r="E4" s="12">
        <v>131</v>
      </c>
      <c r="F4" s="12">
        <v>23</v>
      </c>
      <c r="G4" s="12">
        <f t="shared" ref="G4:G15" si="0">E4+F4</f>
        <v>154</v>
      </c>
      <c r="H4" s="11" t="s">
        <v>18</v>
      </c>
      <c r="I4" s="4">
        <v>131</v>
      </c>
      <c r="K4" s="5">
        <v>23</v>
      </c>
    </row>
    <row r="5" ht="95" customHeight="1" spans="1:11">
      <c r="A5" s="9">
        <v>3</v>
      </c>
      <c r="B5" s="9" t="s">
        <v>19</v>
      </c>
      <c r="C5" s="13" t="s">
        <v>20</v>
      </c>
      <c r="D5" s="11" t="s">
        <v>14</v>
      </c>
      <c r="E5" s="12">
        <v>10</v>
      </c>
      <c r="F5" s="12">
        <v>4</v>
      </c>
      <c r="G5" s="12">
        <f t="shared" si="0"/>
        <v>14</v>
      </c>
      <c r="H5" s="11" t="s">
        <v>21</v>
      </c>
      <c r="I5" s="4">
        <f>2*5</f>
        <v>10</v>
      </c>
      <c r="K5" s="5">
        <v>4</v>
      </c>
    </row>
    <row r="6" ht="44.25" spans="1:12">
      <c r="A6" s="9">
        <v>4</v>
      </c>
      <c r="B6" s="9" t="s">
        <v>22</v>
      </c>
      <c r="C6" s="10" t="s">
        <v>23</v>
      </c>
      <c r="D6" s="11" t="s">
        <v>14</v>
      </c>
      <c r="E6" s="12">
        <v>0</v>
      </c>
      <c r="F6" s="12">
        <v>10</v>
      </c>
      <c r="G6" s="12">
        <f t="shared" si="0"/>
        <v>10</v>
      </c>
      <c r="H6" s="14" t="s">
        <v>24</v>
      </c>
      <c r="K6" s="5">
        <v>10</v>
      </c>
      <c r="L6" s="1" t="s">
        <v>25</v>
      </c>
    </row>
    <row r="7" ht="64" customHeight="1" spans="1:8">
      <c r="A7" s="9">
        <v>5</v>
      </c>
      <c r="B7" s="11" t="s">
        <v>26</v>
      </c>
      <c r="C7" s="13" t="s">
        <v>27</v>
      </c>
      <c r="D7" s="11" t="s">
        <v>14</v>
      </c>
      <c r="E7" s="12">
        <v>5</v>
      </c>
      <c r="F7" s="12">
        <v>0</v>
      </c>
      <c r="G7" s="12">
        <f t="shared" si="0"/>
        <v>5</v>
      </c>
      <c r="H7" s="11" t="s">
        <v>28</v>
      </c>
    </row>
    <row r="8" ht="120" customHeight="1" spans="1:8">
      <c r="A8" s="9">
        <v>6</v>
      </c>
      <c r="B8" s="11" t="s">
        <v>29</v>
      </c>
      <c r="C8" s="13" t="s">
        <v>30</v>
      </c>
      <c r="D8" s="11" t="s">
        <v>14</v>
      </c>
      <c r="E8" s="12">
        <v>6</v>
      </c>
      <c r="F8" s="12">
        <v>0</v>
      </c>
      <c r="G8" s="12">
        <f t="shared" si="0"/>
        <v>6</v>
      </c>
      <c r="H8" s="11" t="s">
        <v>31</v>
      </c>
    </row>
    <row r="9" ht="128" customHeight="1" spans="1:9">
      <c r="A9" s="9">
        <v>7</v>
      </c>
      <c r="B9" s="11" t="s">
        <v>32</v>
      </c>
      <c r="C9" s="10" t="s">
        <v>33</v>
      </c>
      <c r="D9" s="11" t="s">
        <v>14</v>
      </c>
      <c r="E9" s="12">
        <v>38</v>
      </c>
      <c r="F9" s="12">
        <v>0</v>
      </c>
      <c r="G9" s="12">
        <f t="shared" si="0"/>
        <v>38</v>
      </c>
      <c r="H9" s="11" t="s">
        <v>34</v>
      </c>
      <c r="I9" s="4">
        <f>6+32</f>
        <v>38</v>
      </c>
    </row>
    <row r="10" ht="72.75" spans="1:10">
      <c r="A10" s="9">
        <v>8</v>
      </c>
      <c r="B10" s="11" t="s">
        <v>35</v>
      </c>
      <c r="C10" s="10" t="s">
        <v>36</v>
      </c>
      <c r="D10" s="11" t="s">
        <v>37</v>
      </c>
      <c r="E10" s="12">
        <v>125</v>
      </c>
      <c r="F10" s="12">
        <v>0</v>
      </c>
      <c r="G10" s="12">
        <f t="shared" si="0"/>
        <v>125</v>
      </c>
      <c r="H10" s="11" t="s">
        <v>38</v>
      </c>
      <c r="I10" s="4">
        <f>5+120</f>
        <v>125</v>
      </c>
      <c r="J10" s="5" t="e">
        <f>#REF!-E10</f>
        <v>#REF!</v>
      </c>
    </row>
    <row r="11" ht="136" customHeight="1" spans="1:12">
      <c r="A11" s="9">
        <v>9</v>
      </c>
      <c r="B11" s="11" t="s">
        <v>39</v>
      </c>
      <c r="C11" s="10" t="s">
        <v>40</v>
      </c>
      <c r="D11" s="11" t="s">
        <v>14</v>
      </c>
      <c r="E11" s="12">
        <v>39</v>
      </c>
      <c r="F11" s="12">
        <v>3</v>
      </c>
      <c r="G11" s="12">
        <f t="shared" si="0"/>
        <v>42</v>
      </c>
      <c r="H11" s="11" t="s">
        <v>41</v>
      </c>
      <c r="I11" s="4">
        <f>6+32+1</f>
        <v>39</v>
      </c>
      <c r="K11" s="1">
        <v>3</v>
      </c>
      <c r="L11" s="5" t="s">
        <v>42</v>
      </c>
    </row>
    <row r="12" ht="67" customHeight="1" spans="1:12">
      <c r="A12" s="9">
        <v>10</v>
      </c>
      <c r="B12" s="11" t="s">
        <v>43</v>
      </c>
      <c r="C12" s="10" t="s">
        <v>44</v>
      </c>
      <c r="D12" s="11" t="s">
        <v>14</v>
      </c>
      <c r="E12" s="12">
        <v>2</v>
      </c>
      <c r="F12" s="12">
        <v>2</v>
      </c>
      <c r="G12" s="12">
        <f t="shared" si="0"/>
        <v>4</v>
      </c>
      <c r="H12" s="11" t="s">
        <v>45</v>
      </c>
      <c r="L12" s="5"/>
    </row>
    <row r="13" ht="74" customHeight="1" spans="1:12">
      <c r="A13" s="9">
        <v>11</v>
      </c>
      <c r="B13" s="11" t="s">
        <v>46</v>
      </c>
      <c r="C13" s="10" t="s">
        <v>47</v>
      </c>
      <c r="D13" s="11" t="s">
        <v>14</v>
      </c>
      <c r="E13" s="12">
        <v>0</v>
      </c>
      <c r="F13" s="12">
        <v>2</v>
      </c>
      <c r="G13" s="12">
        <f t="shared" si="0"/>
        <v>2</v>
      </c>
      <c r="H13" s="11" t="s">
        <v>48</v>
      </c>
      <c r="L13" s="5"/>
    </row>
    <row r="14" ht="136" customHeight="1" spans="1:12">
      <c r="A14" s="9">
        <v>12</v>
      </c>
      <c r="B14" s="11" t="s">
        <v>49</v>
      </c>
      <c r="C14" s="10" t="s">
        <v>50</v>
      </c>
      <c r="D14" s="11" t="s">
        <v>14</v>
      </c>
      <c r="E14" s="12">
        <v>0</v>
      </c>
      <c r="F14" s="12">
        <v>2</v>
      </c>
      <c r="G14" s="12">
        <f t="shared" si="0"/>
        <v>2</v>
      </c>
      <c r="H14" s="11" t="s">
        <v>48</v>
      </c>
      <c r="L14" s="5"/>
    </row>
    <row r="15" ht="150" customHeight="1" spans="1:12">
      <c r="A15" s="9">
        <v>13</v>
      </c>
      <c r="B15" s="11" t="s">
        <v>51</v>
      </c>
      <c r="C15" s="10" t="s">
        <v>52</v>
      </c>
      <c r="D15" s="11" t="s">
        <v>53</v>
      </c>
      <c r="E15" s="12">
        <v>0</v>
      </c>
      <c r="F15" s="12">
        <v>1</v>
      </c>
      <c r="G15" s="12">
        <f t="shared" si="0"/>
        <v>1</v>
      </c>
      <c r="H15" s="11" t="s">
        <v>48</v>
      </c>
      <c r="L15" s="5"/>
    </row>
    <row r="16" ht="61" customHeight="1" spans="1:8">
      <c r="A16" s="9">
        <v>14</v>
      </c>
      <c r="B16" s="15" t="s">
        <v>54</v>
      </c>
      <c r="C16" s="16" t="s">
        <v>55</v>
      </c>
      <c r="D16" s="17" t="s">
        <v>37</v>
      </c>
      <c r="E16" s="17"/>
      <c r="F16" s="17"/>
      <c r="G16" s="17">
        <v>1</v>
      </c>
      <c r="H16" s="11" t="s">
        <v>48</v>
      </c>
    </row>
    <row r="17" ht="35" customHeight="1" spans="1:8">
      <c r="A17" s="18" t="s">
        <v>56</v>
      </c>
      <c r="B17" s="19"/>
      <c r="C17" s="19"/>
      <c r="D17" s="19"/>
      <c r="E17" s="20"/>
      <c r="F17" s="20"/>
      <c r="G17" s="20">
        <f>SUM(G3:G16)</f>
        <v>411</v>
      </c>
      <c r="H17" s="8"/>
    </row>
  </sheetData>
  <mergeCells count="2">
    <mergeCell ref="A1:H1"/>
    <mergeCell ref="A17:D17"/>
  </mergeCells>
  <pageMargins left="0.7" right="0.7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通用类设备（第一批）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zlyy</dc:creator>
  <cp:lastModifiedBy>钟慧红</cp:lastModifiedBy>
  <dcterms:created xsi:type="dcterms:W3CDTF">2023-05-12T11:15:00Z</dcterms:created>
  <dcterms:modified xsi:type="dcterms:W3CDTF">2025-06-09T08:20:29Z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3A0913EAE3A7497AAD9418C12A9A5552_13</vt:lpwstr>
  </property>
</Properties>
</file>